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ork\PROTEXIA\Agri\Products\Bale Wrap\"/>
    </mc:Choice>
  </mc:AlternateContent>
  <xr:revisionPtr revIDLastSave="0" documentId="8_{F103F801-E59B-470C-A8B4-015639D2FC23}" xr6:coauthVersionLast="45" xr6:coauthVersionMax="45" xr10:uidLastSave="{00000000-0000-0000-0000-000000000000}"/>
  <bookViews>
    <workbookView xWindow="-120" yWindow="-120" windowWidth="24240" windowHeight="13140" xr2:uid="{49E1D239-6F41-40FA-8C8E-0FC374539FC7}"/>
  </bookViews>
  <sheets>
    <sheet name="Agrirepel Wrap" sheetId="1" r:id="rId1"/>
  </sheet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" i="1" l="1"/>
  <c r="B7" i="1" a="1"/>
  <c r="B7" i="1" s="1"/>
  <c r="B12" i="1" s="1"/>
  <c r="B19" i="1"/>
  <c r="B24" i="1" s="1"/>
  <c r="B18" i="1" a="1"/>
  <c r="B18" i="1" s="1"/>
  <c r="B16" i="1"/>
  <c r="B13" i="1"/>
  <c r="C5" i="1"/>
  <c r="B22" i="1" s="1"/>
  <c r="C23" i="1" l="1"/>
  <c r="B23" i="1" s="1"/>
  <c r="B25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<sst xmlns="http://schemas.openxmlformats.org/spreadsheetml/2006/main" count="30" uniqueCount="26">
  <si>
    <t>Twoja obecna folia</t>
  </si>
  <si>
    <t>USD</t>
  </si>
  <si>
    <t>Waluta</t>
  </si>
  <si>
    <t>PLN</t>
  </si>
  <si>
    <t>Użytkownikiem folii</t>
  </si>
  <si>
    <t>GBP</t>
  </si>
  <si>
    <t>Czy jesteś</t>
  </si>
  <si>
    <t>Przedsiębiorcą</t>
  </si>
  <si>
    <t>EUR</t>
  </si>
  <si>
    <t>Grubość (qm)</t>
  </si>
  <si>
    <t>Liczba warstw, które obecnie nakładasz na swoje bele</t>
  </si>
  <si>
    <t>CHF</t>
  </si>
  <si>
    <t>Liczba uszkodzonych bel</t>
  </si>
  <si>
    <t>Średnia wartość 1 beli</t>
  </si>
  <si>
    <t>Suma owiniętych bel</t>
  </si>
  <si>
    <t>Liczba bel, które obecnie możesz owinąć wykorzystując rolkę</t>
  </si>
  <si>
    <t>Cost of plastic per bale</t>
  </si>
  <si>
    <t>Losses</t>
  </si>
  <si>
    <t>Nasza folia Agrirepel® Wrap</t>
  </si>
  <si>
    <t>Liczba warstw, które nałożysz (zalecana liczba: 6)</t>
  </si>
  <si>
    <t>Sugerowana cena rolki</t>
  </si>
  <si>
    <t>Wyniki</t>
  </si>
  <si>
    <t>Oto liczba bel, które możesz owinąć używając naszej rolki</t>
  </si>
  <si>
    <t>Koszt folii plastikowej na belę</t>
  </si>
  <si>
    <t>Straty</t>
  </si>
  <si>
    <t>Suma oszczędności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</si>
</sst>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0.0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8" tint="-0.49998474074526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3">
    <xf numFmtId="0" fontId="0" fillId="0" borderId="0" xfId="0"/>
    <xf numFmtId="0" fontId="0" fillId="0" borderId="3" xfId="0" applyBorder="1" applyAlignment="1">
      <alignment horizontal="center" vertical="center" wrapText="1"/>
    </xf>
    <xf numFmtId="165" fontId="0" fillId="0" borderId="3" xfId="0" applyNumberFormat="1" applyBorder="1" applyAlignment="1" applyProtection="1">
      <alignment horizontal="center" vertical="center" wrapText="1"/>
      <protection locked="0"/>
    </xf>
    <xf numFmtId="1" fontId="0" fillId="0" borderId="3" xfId="0" applyNumberFormat="1" applyBorder="1" applyAlignment="1" applyProtection="1">
      <alignment horizontal="center" vertical="center" wrapText="1"/>
      <protection locked="0"/>
    </xf>
    <xf numFmtId="164" fontId="0" fillId="0" borderId="3" xfId="0" applyNumberFormat="1" applyBorder="1" applyAlignment="1" applyProtection="1">
      <alignment horizontal="center" vertical="center" wrapText="1"/>
      <protection locked="0"/>
    </xf>
    <xf numFmtId="0" fontId="0" fillId="0" borderId="3" xfId="1" applyNumberFormat="1" applyFont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" fontId="0" fillId="0" borderId="0" xfId="0" applyNumberFormat="1" applyAlignment="1">
      <alignment horizontal="center" vertical="center" wrapText="1"/>
    </xf>
    <xf numFmtId="165" fontId="0" fillId="0" borderId="3" xfId="0" applyNumberFormat="1" applyBorder="1" applyAlignment="1">
      <alignment horizontal="center" vertical="center" wrapText="1"/>
    </xf>
    <xf numFmtId="1" fontId="0" fillId="0" borderId="3" xfId="0" applyNumberFormat="1" applyBorder="1" applyAlignment="1">
      <alignment horizontal="center" vertical="center" wrapText="1"/>
    </xf>
    <xf numFmtId="0" fontId="0" fillId="0" borderId="3" xfId="1" applyNumberFormat="1" applyFont="1" applyBorder="1" applyAlignment="1" applyProtection="1">
      <alignment horizontal="center" vertical="center" wrapText="1"/>
    </xf>
    <xf numFmtId="9" fontId="0" fillId="0" borderId="0" xfId="1" applyFont="1" applyBorder="1" applyAlignment="1" applyProtection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165" fontId="4" fillId="3" borderId="3" xfId="0" applyNumberFormat="1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164" fontId="2" fillId="3" borderId="3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</cellXfs>
  <cellStyles count="2">
    <cellStyle name="Normalny" xfId="0" builtinId="0"/>
    <cellStyle name="Procentowy" xfId="1" builtinId="5"/>
  </cellStyles>
  <dxfs count="6">
    <dxf>
      <fill>
        <patternFill>
          <bgColor theme="1"/>
        </patternFill>
      </fill>
    </dxf>
    <dxf>
      <numFmt numFmtId="164" formatCode="&quot;$&quot;#,##0.00"/>
    </dxf>
    <dxf>
      <numFmt numFmtId="166" formatCode="#,##0.00\ [$€-40C]"/>
    </dxf>
    <dxf>
      <numFmt numFmtId="167" formatCode="#,##0.00\ [$zł-415]"/>
    </dxf>
    <dxf>
      <numFmt numFmtId="168" formatCode="#,##0.00\ [$CHF-100C]"/>
    </dxf>
    <dxf>
      <numFmt numFmtId="169" formatCode="[$£-809]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1057275</xdr:colOff>
      <xdr:row>0</xdr:row>
      <xdr:rowOff>0</xdr:rowOff>
    </xdr:from>
    <xdr:to>
      <xdr:col>1</xdr:col>
      <xdr:colOff>704850</xdr:colOff>
      <xdr:row>1</xdr:row>
      <xdr:rowOff>28576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246B40-41F7-4AA5-934B-0E721641EFF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936" b="19456"/>
        <a:stretch/>
      </xdr:blipFill>
      <xdr:spPr>
        <a:xfrm>
          <a:off x="1057275" y="0"/>
          <a:ext cx="2047875" cy="7239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43DCAB-3761-4CA5-8D70-041587E7F6EE}">
  <dimension ref="A1:D25"/>
  <sheetViews>
    <sheetView tabSelected="1" workbookViewId="0">
      <selection activeCell="A3" sqref="A3"/>
    </sheetView>
  </sheetViews>
  <sheetFormatPr defaultRowHeight="15"/>
  <cols>
    <col min="1" max="1" width="36" customWidth="1"/>
    <col min="2" max="2" width="25.5703125" customWidth="1"/>
    <col min="3" max="4" width="9.140625" hidden="1" customWidth="1"/>
  </cols>
  <sheetData>
    <row r="1" spans="1:4" ht="54.75" customHeight="1"/>
    <row r="2" spans="1:4">
      <c r="A2" s="19" t="s">
        <v>0</v>
      </c>
      <c r="B2" s="20"/>
      <c r="D2" t="s">
        <v>1</v>
      </c>
    </row>
    <row r="3" spans="1:4">
      <c r="A3" s="1" t="s">
        <v>2</v>
      </c>
      <c r="B3" s="2" t="s">
        <v>3</v>
      </c>
      <c r="C3" t="s">
        <v>4</v>
      </c>
      <c r="D3" t="s">
        <v>5</v>
      </c>
    </row>
    <row r="4" spans="1:4">
      <c r="A4" s="1" t="s">
        <v>6</v>
      </c>
      <c r="B4" s="2" t="s">
        <v>4</v>
      </c>
      <c r="C4" t="s">
        <v>7</v>
      </c>
      <c r="D4" t="s">
        <v>8</v>
      </c>
    </row>
    <row r="5" spans="1:4">
      <c r="A5" s="1" t="s">
        <v>9</v>
      </c>
      <c r="B5" s="3">
        <v>25</v>
      </c>
      <c r="C5">
        <f>IF(B5=$C$6,5000,IF(B5=$C$7,4100,3300))</f>
        <v>5000</v>
      </c>
      <c r="D5" t="s">
        <v>3</v>
      </c>
    </row>
    <row r="6" spans="1:4" ht="30">
      <c r="A6" s="1" t="s">
        <v>10</v>
      </c>
      <c r="B6" s="3">
        <v>6</v>
      </c>
      <c r="C6">
        <v>25</v>
      </c>
      <c r="D6" t="s">
        <v>11</v>
      </c>
    </row>
    <row r="7" spans="1:4">
      <c r="A7" s="1" t="str">
        <f>IF(B4=C4,"Cena usługi (za belę)","Cena zwoju")</f>
        <v>Cena zwoju</v>
      </c>
      <c r="B7" s="4" cm="1">
        <f t="array" ref="B7">IF(B4=C3,_xlfn.IFS($B$3=$D$2,80,$B$3=$D$3,60,$B$3=$D$4,72,$B$3=$D$5,310,$B$3=$D$6,77),_xlfn.IFS($B$3=$D$2,20,$B$3=$D$3,15,$B$3=$D$4,18,$B$3=$D$5,75,$B$3=$D$6,19))</f>
        <v>310</v>
      </c>
      <c r="C7">
        <v>30</v>
      </c>
    </row>
    <row r="8" spans="1:4">
      <c r="A8" s="1" t="s">
        <v>12</v>
      </c>
      <c r="B8" s="5">
        <v>200</v>
      </c>
      <c r="C8">
        <v>38</v>
      </c>
    </row>
    <row r="9" spans="1:4">
      <c r="A9" s="1" t="s">
        <v>13</v>
      </c>
      <c r="B9" s="4">
        <v>250</v>
      </c>
    </row>
    <row r="10" spans="1:4">
      <c r="A10" s="1" t="s">
        <v>14</v>
      </c>
      <c r="B10" s="3">
        <v>1000</v>
      </c>
    </row>
    <row r="11" spans="1:4" ht="30">
      <c r="A11" s="1" t="s">
        <v>15</v>
      </c>
      <c r="B11" s="3">
        <v>22</v>
      </c>
    </row>
    <row r="12" spans="1:4">
      <c r="A12" s="6" t="s">
        <v>16</v>
      </c>
      <c r="B12" s="7">
        <f>B7/B11</f>
        <v>14.090909090909092</v>
      </c>
    </row>
    <row r="13" spans="1:4">
      <c r="A13" s="6" t="s">
        <v>17</v>
      </c>
      <c r="B13" s="7">
        <f>B8*B9</f>
        <v>50000</v>
      </c>
    </row>
    <row r="14" spans="1:4">
      <c r="A14" s="8"/>
      <c r="B14" s="9"/>
    </row>
    <row r="15" spans="1:4">
      <c r="A15" s="21" t="s">
        <v>18</v>
      </c>
      <c r="B15" s="22"/>
    </row>
    <row r="16" spans="1:4">
      <c r="A16" s="1" t="s">
        <v>9</v>
      </c>
      <c r="B16" s="10">
        <f>$C$6</f>
        <v>25</v>
      </c>
    </row>
    <row r="17" spans="1:3" ht="30">
      <c r="A17" s="1" t="s">
        <v>19</v>
      </c>
      <c r="B17" s="11">
        <v>6</v>
      </c>
    </row>
    <row r="18" spans="1:3">
      <c r="A18" s="1" t="s">
        <v>20</v>
      </c>
      <c r="B18" s="4" cm="1">
        <f t="array" ref="B18">_xlfn.IFS($B$3=$D$2,125,$B$3=$D$3,80,$B$3=$D$4,96,$B$3=$D$5,415,$B$3=$D$6,102)</f>
        <v>415</v>
      </c>
    </row>
    <row r="19" spans="1:3">
      <c r="A19" s="1" t="s">
        <v>12</v>
      </c>
      <c r="B19" s="12">
        <f>MIN(B8/5,0.05*B10)</f>
        <v>40</v>
      </c>
    </row>
    <row r="20" spans="1:3">
      <c r="A20" s="8"/>
      <c r="B20" s="13"/>
    </row>
    <row r="21" spans="1:3">
      <c r="A21" s="21" t="s">
        <v>21</v>
      </c>
      <c r="B21" s="22"/>
    </row>
    <row r="22" spans="1:3" ht="30">
      <c r="A22" s="14" t="s">
        <v>22</v>
      </c>
      <c r="B22" s="15">
        <f>(B11*B6/B17)*5000/C5</f>
        <v>22</v>
      </c>
    </row>
    <row r="23" spans="1:3">
      <c r="A23" s="16" t="s">
        <v>23</v>
      </c>
      <c r="B23" s="17">
        <f>IFERROR(IF(C23&lt;0,-C23,C23),"")</f>
        <v>18.863636363636363</v>
      </c>
      <c r="C23" s="18">
        <f>B18/B22</f>
        <v>18.863636363636363</v>
      </c>
    </row>
    <row r="24" spans="1:3">
      <c r="A24" s="16" t="s">
        <v>24</v>
      </c>
      <c r="B24" s="17">
        <f>B19*B9</f>
        <v>10000</v>
      </c>
    </row>
    <row r="25" spans="1:3">
      <c r="A25" s="16" t="s">
        <v>25</v>
      </c>
      <c r="B25" s="17">
        <f>(B13+B12*B10)-(B24+B23*B10)</f>
        <v>35227.272727272721</v>
      </c>
    </row>
  </sheetData>
  <sheetProtection algorithmName="SHA-512" hashValue="nFOigSLWN3MKLico0XAvHditlm9q+emDLJIBpdR1g5rxxm8NdHEIsINhiHMkFo0lkE+jPMHBbNBm1XfZZKKUZg==" saltValue="w6gkjXQRH3QlNtz5tMQ02w==" spinCount="100000" sheet="1" objects="1" scenarios="1"/>
  <mergeCells count="3">
    <mergeCell ref="A2:B2"/>
    <mergeCell ref="A15:B15"/>
    <mergeCell ref="A21:B21"/>
  </mergeCells>
  <conditionalFormatting sqref="B7 B9 B12:B13 B18 B23:B25">
    <cfRule type="expression" dxfId="5" priority="6">
      <formula>AND($B$3="GBP")</formula>
    </cfRule>
  </conditionalFormatting>
  <conditionalFormatting sqref="B7 B9 B12:B13 B18 B23:B25">
    <cfRule type="expression" dxfId="4" priority="2">
      <formula>AND($B$3="CHF")</formula>
    </cfRule>
    <cfRule type="expression" dxfId="3" priority="3">
      <formula>AND($B$3="PLN")</formula>
    </cfRule>
    <cfRule type="expression" dxfId="2" priority="4">
      <formula>AND($B$3="EUR")</formula>
    </cfRule>
    <cfRule type="expression" dxfId="1" priority="5">
      <formula>AND($B$3="USD")</formula>
    </cfRule>
  </conditionalFormatting>
  <conditionalFormatting sqref="A12:B12">
    <cfRule type="expression" dxfId="0" priority="1">
      <formula>AND($B$4=$C$4)</formula>
    </cfRule>
  </conditionalFormatting>
  <dataValidations count="3">
    <dataValidation type="list" allowBlank="1" showInputMessage="1" showErrorMessage="1" sqref="B5" xr:uid="{67018280-1F1B-4D83-8D8E-D6B66C19AE75}">
      <formula1>$C$6:$C$8</formula1>
    </dataValidation>
    <dataValidation type="list" allowBlank="1" showInputMessage="1" showErrorMessage="1" sqref="B3" xr:uid="{0A30A7C9-48DC-445A-A6D1-5EA986C08795}">
      <formula1>$D$2:$D$6</formula1>
    </dataValidation>
    <dataValidation type="list" allowBlank="1" showInputMessage="1" showErrorMessage="1" sqref="B4" xr:uid="{6025A0CE-6512-42A7-BE10-2A0500A42C0A}">
      <formula1>$C$3:$C$4</formula1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Benjamin</dc:creator>
  <cp:keywords/>
  <dc:description/>
  <cp:lastModifiedBy>Benjamin</cp:lastModifiedBy>
  <cp:revision/>
  <dcterms:created xsi:type="dcterms:W3CDTF">2020-03-24T14:25:38Z</dcterms:created>
  <dcterms:modified xsi:type="dcterms:W3CDTF">2020-10-29T08:53:42Z</dcterms:modified>
  <cp:category/>
  <cp:contentStatus/>
</cp:coreProperties>
</file>